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az\Desktop\Fiscal Performance SHEETS\09 Sep 2018\"/>
    </mc:Choice>
  </mc:AlternateContent>
  <bookViews>
    <workbookView xWindow="120" yWindow="105" windowWidth="15180" windowHeight="8070"/>
  </bookViews>
  <sheets>
    <sheet name="totals " sheetId="1" r:id="rId1"/>
  </sheets>
  <definedNames>
    <definedName name="_xlnm.Print_Titles" localSheetId="0">'totals '!$A:$A</definedName>
  </definedNames>
  <calcPr calcId="162913"/>
</workbook>
</file>

<file path=xl/calcChain.xml><?xml version="1.0" encoding="utf-8"?>
<calcChain xmlns="http://schemas.openxmlformats.org/spreadsheetml/2006/main">
  <c r="N12" i="1" l="1"/>
  <c r="N15" i="1"/>
  <c r="N20" i="1"/>
  <c r="N37" i="1"/>
  <c r="N36" i="1"/>
  <c r="N34" i="1"/>
  <c r="C33" i="1"/>
  <c r="D33" i="1"/>
  <c r="E33" i="1"/>
  <c r="F33" i="1"/>
  <c r="G33" i="1"/>
  <c r="H33" i="1"/>
  <c r="I33" i="1"/>
  <c r="J33" i="1"/>
  <c r="K33" i="1"/>
  <c r="L33" i="1"/>
  <c r="M33" i="1"/>
  <c r="B33" i="1"/>
  <c r="B28" i="1"/>
  <c r="N16" i="1"/>
  <c r="B7" i="1"/>
  <c r="B6" i="1" s="1"/>
  <c r="C7" i="1"/>
  <c r="C6" i="1" s="1"/>
  <c r="C24" i="1" s="1"/>
  <c r="C28" i="1"/>
  <c r="D7" i="1"/>
  <c r="D6" i="1" s="1"/>
  <c r="D28" i="1"/>
  <c r="D39" i="1" s="1"/>
  <c r="D40" i="1" s="1"/>
  <c r="E7" i="1"/>
  <c r="E6" i="1"/>
  <c r="E28" i="1"/>
  <c r="F7" i="1"/>
  <c r="F6" i="1" s="1"/>
  <c r="F28" i="1"/>
  <c r="G7" i="1"/>
  <c r="G6" i="1" s="1"/>
  <c r="G28" i="1"/>
  <c r="H7" i="1"/>
  <c r="H6" i="1" s="1"/>
  <c r="H24" i="1" s="1"/>
  <c r="H28" i="1"/>
  <c r="I7" i="1"/>
  <c r="I6" i="1" s="1"/>
  <c r="I28" i="1"/>
  <c r="J7" i="1"/>
  <c r="J6" i="1" s="1"/>
  <c r="J28" i="1"/>
  <c r="K7" i="1"/>
  <c r="K6" i="1"/>
  <c r="K28" i="1"/>
  <c r="K39" i="1" s="1"/>
  <c r="K40" i="1" s="1"/>
  <c r="L7" i="1"/>
  <c r="L6" i="1" s="1"/>
  <c r="L28" i="1"/>
  <c r="L39" i="1" s="1"/>
  <c r="L40" i="1" s="1"/>
  <c r="M7" i="1"/>
  <c r="M6" i="1"/>
  <c r="M42" i="1"/>
  <c r="M28" i="1"/>
  <c r="B17" i="1"/>
  <c r="B13" i="1" s="1"/>
  <c r="B43" i="1" s="1"/>
  <c r="C17" i="1"/>
  <c r="C13" i="1" s="1"/>
  <c r="D17" i="1"/>
  <c r="D13" i="1" s="1"/>
  <c r="E17" i="1"/>
  <c r="E13" i="1" s="1"/>
  <c r="F17" i="1"/>
  <c r="F13" i="1" s="1"/>
  <c r="G17" i="1"/>
  <c r="G13" i="1" s="1"/>
  <c r="H17" i="1"/>
  <c r="H13" i="1" s="1"/>
  <c r="I17" i="1"/>
  <c r="I13" i="1" s="1"/>
  <c r="I43" i="1" s="1"/>
  <c r="J17" i="1"/>
  <c r="J13" i="1" s="1"/>
  <c r="K17" i="1"/>
  <c r="K13" i="1" s="1"/>
  <c r="K43" i="1" s="1"/>
  <c r="L17" i="1"/>
  <c r="L13" i="1" s="1"/>
  <c r="L43" i="1" s="1"/>
  <c r="M17" i="1"/>
  <c r="M13" i="1"/>
  <c r="M43" i="1" s="1"/>
  <c r="M39" i="1"/>
  <c r="M40" i="1"/>
  <c r="N8" i="1"/>
  <c r="N9" i="1"/>
  <c r="N10" i="1"/>
  <c r="N11" i="1"/>
  <c r="N14" i="1"/>
  <c r="N18" i="1"/>
  <c r="N19" i="1"/>
  <c r="N29" i="1"/>
  <c r="N30" i="1"/>
  <c r="N31" i="1"/>
  <c r="N32" i="1"/>
  <c r="N35" i="1"/>
  <c r="K24" i="1"/>
  <c r="J43" i="1" l="1"/>
  <c r="K22" i="1"/>
  <c r="K23" i="1" s="1"/>
  <c r="M44" i="1"/>
  <c r="M45" i="1" s="1"/>
  <c r="K25" i="1"/>
  <c r="M22" i="1"/>
  <c r="M23" i="1" s="1"/>
  <c r="I39" i="1"/>
  <c r="I40" i="1" s="1"/>
  <c r="J39" i="1"/>
  <c r="J40" i="1" s="1"/>
  <c r="H39" i="1"/>
  <c r="H40" i="1" s="1"/>
  <c r="G39" i="1"/>
  <c r="G40" i="1" s="1"/>
  <c r="G43" i="1"/>
  <c r="G42" i="1"/>
  <c r="G46" i="1" s="1"/>
  <c r="G47" i="1" s="1"/>
  <c r="G24" i="1"/>
  <c r="F39" i="1"/>
  <c r="F40" i="1" s="1"/>
  <c r="F24" i="1"/>
  <c r="F25" i="1" s="1"/>
  <c r="F42" i="1"/>
  <c r="E43" i="1"/>
  <c r="E39" i="1"/>
  <c r="E40" i="1" s="1"/>
  <c r="E42" i="1"/>
  <c r="D43" i="1"/>
  <c r="D42" i="1"/>
  <c r="D24" i="1"/>
  <c r="D25" i="1" s="1"/>
  <c r="C39" i="1"/>
  <c r="C40" i="1" s="1"/>
  <c r="N28" i="1"/>
  <c r="N33" i="1"/>
  <c r="N17" i="1"/>
  <c r="N7" i="1"/>
  <c r="H43" i="1"/>
  <c r="H25" i="1"/>
  <c r="H22" i="1"/>
  <c r="H23" i="1" s="1"/>
  <c r="C25" i="1"/>
  <c r="F43" i="1"/>
  <c r="F46" i="1" s="1"/>
  <c r="F47" i="1" s="1"/>
  <c r="F22" i="1"/>
  <c r="F23" i="1" s="1"/>
  <c r="G25" i="1"/>
  <c r="N13" i="1"/>
  <c r="C22" i="1"/>
  <c r="C23" i="1" s="1"/>
  <c r="C43" i="1"/>
  <c r="B22" i="1"/>
  <c r="B24" i="1"/>
  <c r="B42" i="1"/>
  <c r="N6" i="1"/>
  <c r="J42" i="1"/>
  <c r="J24" i="1"/>
  <c r="J25" i="1" s="1"/>
  <c r="J22" i="1"/>
  <c r="J23" i="1" s="1"/>
  <c r="I42" i="1"/>
  <c r="I22" i="1"/>
  <c r="I23" i="1" s="1"/>
  <c r="I24" i="1"/>
  <c r="I25" i="1" s="1"/>
  <c r="L22" i="1"/>
  <c r="L23" i="1" s="1"/>
  <c r="L24" i="1"/>
  <c r="L25" i="1" s="1"/>
  <c r="L42" i="1"/>
  <c r="D22" i="1"/>
  <c r="D23" i="1" s="1"/>
  <c r="K42" i="1"/>
  <c r="C42" i="1"/>
  <c r="M46" i="1"/>
  <c r="M47" i="1" s="1"/>
  <c r="M24" i="1"/>
  <c r="M25" i="1" s="1"/>
  <c r="B39" i="1"/>
  <c r="E22" i="1"/>
  <c r="E23" i="1" s="1"/>
  <c r="G22" i="1"/>
  <c r="G23" i="1" s="1"/>
  <c r="E24" i="1"/>
  <c r="E25" i="1" s="1"/>
  <c r="H42" i="1"/>
  <c r="G44" i="1" l="1"/>
  <c r="G45" i="1" s="1"/>
  <c r="F44" i="1"/>
  <c r="F45" i="1" s="1"/>
  <c r="E44" i="1"/>
  <c r="E45" i="1" s="1"/>
  <c r="E46" i="1"/>
  <c r="E47" i="1" s="1"/>
  <c r="N43" i="1"/>
  <c r="D44" i="1"/>
  <c r="D45" i="1" s="1"/>
  <c r="D46" i="1"/>
  <c r="D47" i="1" s="1"/>
  <c r="N24" i="1"/>
  <c r="N25" i="1" s="1"/>
  <c r="B25" i="1"/>
  <c r="C44" i="1"/>
  <c r="C45" i="1" s="1"/>
  <c r="C46" i="1"/>
  <c r="C47" i="1" s="1"/>
  <c r="I46" i="1"/>
  <c r="I47" i="1" s="1"/>
  <c r="I44" i="1"/>
  <c r="I45" i="1" s="1"/>
  <c r="N22" i="1"/>
  <c r="N23" i="1" s="1"/>
  <c r="B23" i="1"/>
  <c r="K46" i="1"/>
  <c r="K47" i="1" s="1"/>
  <c r="K44" i="1"/>
  <c r="K45" i="1" s="1"/>
  <c r="H44" i="1"/>
  <c r="H45" i="1" s="1"/>
  <c r="H46" i="1"/>
  <c r="H47" i="1" s="1"/>
  <c r="L44" i="1"/>
  <c r="L45" i="1" s="1"/>
  <c r="L46" i="1"/>
  <c r="L47" i="1" s="1"/>
  <c r="J44" i="1"/>
  <c r="J45" i="1" s="1"/>
  <c r="J46" i="1"/>
  <c r="J47" i="1" s="1"/>
  <c r="N39" i="1"/>
  <c r="N40" i="1" s="1"/>
  <c r="B40" i="1"/>
  <c r="N42" i="1"/>
  <c r="B46" i="1"/>
  <c r="B47" i="1" s="1"/>
  <c r="B44" i="1"/>
  <c r="N46" i="1" l="1"/>
  <c r="N47" i="1" s="1"/>
  <c r="B45" i="1"/>
  <c r="N44" i="1"/>
  <c r="N45" i="1" s="1"/>
</calcChain>
</file>

<file path=xl/sharedStrings.xml><?xml version="1.0" encoding="utf-8"?>
<sst xmlns="http://schemas.openxmlformats.org/spreadsheetml/2006/main" count="57" uniqueCount="55">
  <si>
    <t>Republic of Lebanon</t>
  </si>
  <si>
    <t>Ministry of Finance</t>
  </si>
  <si>
    <t>(in Millions of LL)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</si>
  <si>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</si>
  <si>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</si>
  <si>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</si>
  <si>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</si>
  <si>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</si>
  <si>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</si>
  <si>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</si>
  <si>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</si>
  <si>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</si>
  <si>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</si>
  <si>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</si>
  <si>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</si>
  <si>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1. Budget Transactions</t>
  </si>
  <si>
    <t>Budget Total Deficit/Surplus</t>
  </si>
  <si>
    <t xml:space="preserve">          In % of total expenditure</t>
  </si>
  <si>
    <t>Budget Primary Deficit/Surplus</t>
  </si>
  <si>
    <t>2. Treasury Transactions</t>
  </si>
  <si>
    <t>Total Treasury Deficit/Surplus</t>
  </si>
  <si>
    <t>3. Total Cash In</t>
  </si>
  <si>
    <t>4. Total Cash Out</t>
  </si>
  <si>
    <t xml:space="preserve">          In % of Total Expenditures</t>
  </si>
  <si>
    <t>5. Total Cash Deficit    / Surplus</t>
  </si>
  <si>
    <t>Summary of Fiscal Performance</t>
  </si>
  <si>
    <t>6. Total Primary Deficit      / Surplus</t>
  </si>
  <si>
    <t>of which Misc Tax Revenues</t>
  </si>
  <si>
    <t>of which Customs Revenues</t>
  </si>
  <si>
    <t>of which VAT Revenues</t>
  </si>
  <si>
    <t>1.2 Expenditures</t>
  </si>
  <si>
    <t>1.1.1 Tax Revenues</t>
  </si>
  <si>
    <t>1.1.2 Non Tax Revenues</t>
  </si>
  <si>
    <t>1.2.1 General Expenditures</t>
  </si>
  <si>
    <t>In % of total expenditure</t>
  </si>
  <si>
    <t>2.1 Resources</t>
  </si>
  <si>
    <t>2.2 Withdrawals</t>
  </si>
  <si>
    <t>2.1.1 Guarantees</t>
  </si>
  <si>
    <t>2.1.2 Municipalities</t>
  </si>
  <si>
    <t>2.1.3 Deposits</t>
  </si>
  <si>
    <t>2.1.4 Other</t>
  </si>
  <si>
    <t>2.2.1 Guarantees</t>
  </si>
  <si>
    <t>2.2.2 Municipalities</t>
  </si>
  <si>
    <t>2.2.3 Deposits</t>
  </si>
  <si>
    <t>2.2.4 Other</t>
  </si>
  <si>
    <t>of which Bud Expenditures prev years</t>
  </si>
  <si>
    <t xml:space="preserve">1.2.2.2 Foreign Debt </t>
  </si>
  <si>
    <t>1.2.2 Interest payments</t>
  </si>
  <si>
    <r>
      <t xml:space="preserve">1.1 Revenues </t>
    </r>
    <r>
      <rPr>
        <b/>
        <vertAlign val="superscript"/>
        <sz val="12"/>
        <rFont val="Times New Roman"/>
        <family val="1"/>
      </rPr>
      <t>1</t>
    </r>
  </si>
  <si>
    <t>1- Revenues on Excise Taxes are included within customs revenues for comparative reasons.</t>
  </si>
  <si>
    <r>
      <t>of which Telecom Revenues</t>
    </r>
    <r>
      <rPr>
        <vertAlign val="superscript"/>
        <sz val="12"/>
        <rFont val="Times New Roman"/>
        <family val="1"/>
      </rPr>
      <t xml:space="preserve"> </t>
    </r>
  </si>
  <si>
    <r>
      <t>of which EDL</t>
    </r>
    <r>
      <rPr>
        <vertAlign val="superscript"/>
        <sz val="12"/>
        <rFont val="Times New Roman"/>
        <family val="1"/>
      </rPr>
      <t xml:space="preserve"> </t>
    </r>
  </si>
  <si>
    <t xml:space="preserve">1.2.2.1 Domestic Debt </t>
  </si>
  <si>
    <t xml:space="preserve">1.2.3 Foreign Debt Principal Repayment 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</si>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</sst>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78"/>
    </font>
    <font>
      <b/>
      <i/>
      <sz val="16"/>
      <name val="Times New Roman"/>
      <charset val="178"/>
    </font>
    <font>
      <b/>
      <sz val="12"/>
      <name val="Times New Roman"/>
      <family val="1"/>
      <charset val="178"/>
    </font>
    <font>
      <sz val="12"/>
      <name val="Times New Roman"/>
      <family val="1"/>
      <charset val="178"/>
    </font>
    <font>
      <b/>
      <i/>
      <sz val="14"/>
      <name val="Times New Roman"/>
      <charset val="178"/>
    </font>
    <font>
      <b/>
      <sz val="14"/>
      <name val="Times New Roman"/>
      <family val="1"/>
      <charset val="178"/>
    </font>
    <font>
      <b/>
      <sz val="12"/>
      <name val="Times New Roman"/>
      <charset val="178"/>
    </font>
    <font>
      <b/>
      <sz val="13"/>
      <name val="Times New Roman"/>
      <family val="1"/>
      <charset val="178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3" fillId="0" borderId="1" xfId="0" applyFont="1" applyBorder="1"/>
    <xf numFmtId="0" fontId="2" fillId="0" borderId="4" xfId="0" applyFont="1" applyBorder="1"/>
    <xf numFmtId="3" fontId="2" fillId="0" borderId="1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0" fontId="6" fillId="0" borderId="0" xfId="0" applyFont="1"/>
    <xf numFmtId="0" fontId="3" fillId="0" borderId="4" xfId="0" applyFont="1" applyBorder="1"/>
    <xf numFmtId="10" fontId="2" fillId="0" borderId="1" xfId="0" applyNumberFormat="1" applyFont="1" applyBorder="1"/>
    <xf numFmtId="10" fontId="3" fillId="0" borderId="1" xfId="0" applyNumberFormat="1" applyFont="1" applyBorder="1"/>
    <xf numFmtId="0" fontId="5" fillId="0" borderId="4" xfId="0" applyFont="1" applyBorder="1"/>
    <xf numFmtId="0" fontId="7" fillId="0" borderId="4" xfId="0" applyFont="1" applyBorder="1"/>
    <xf numFmtId="0" fontId="7" fillId="0" borderId="2" xfId="0" applyFont="1" applyBorder="1"/>
    <xf numFmtId="2" fontId="2" fillId="0" borderId="0" xfId="0" applyNumberFormat="1" applyFont="1" applyAlignment="1"/>
    <xf numFmtId="3" fontId="8" fillId="0" borderId="1" xfId="0" applyNumberFormat="1" applyFont="1" applyBorder="1"/>
    <xf numFmtId="1" fontId="2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left" indent="4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2" fillId="0" borderId="4" xfId="0" applyFont="1" applyBorder="1" applyAlignment="1">
      <alignment horizontal="left" indent="3"/>
    </xf>
    <xf numFmtId="0" fontId="9" fillId="0" borderId="0" xfId="0" applyFont="1"/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N3" sqref="N3"/>
    </sheetView>
  </sheetViews>
  <sheetFormatPr defaultRowHeight="12.75" x14ac:dyDescent="0.2"/>
  <cols>
    <col min="1" max="1" width="42" customWidth="1"/>
    <col min="2" max="3" width="10.42578125" customWidth="1"/>
    <col min="4" max="4" width="10.7109375" customWidth="1"/>
    <col min="5" max="5" width="10.42578125" customWidth="1"/>
    <col min="6" max="6" width="10.85546875" customWidth="1"/>
    <col min="7" max="9" width="10.42578125" customWidth="1"/>
    <col min="10" max="10" width="11" customWidth="1"/>
    <col min="11" max="12" width="10.42578125" customWidth="1"/>
    <col min="13" max="13" width="10.85546875" bestFit="1" customWidth="1"/>
    <col min="14" max="14" width="11.85546875" customWidth="1"/>
  </cols>
  <sheetData>
    <row r="1" spans="1:14" s="2" customFormat="1" ht="17.25" customHeight="1" x14ac:dyDescent="0.3">
      <c r="A1" s="1" t="s">
        <v>0</v>
      </c>
      <c r="C1" s="22"/>
      <c r="D1" s="22"/>
      <c r="E1" s="22"/>
      <c r="G1" s="22" t="s">
        <v>25</v>
      </c>
      <c r="H1" s="22"/>
      <c r="I1" s="22"/>
      <c r="J1" s="24">
        <v>2018</v>
      </c>
      <c r="K1" s="22"/>
      <c r="L1" s="22"/>
      <c r="M1" s="22"/>
      <c r="N1" s="22"/>
    </row>
    <row r="2" spans="1:14" s="2" customFormat="1" ht="18.75" customHeight="1" x14ac:dyDescent="0.3">
      <c r="A2" s="3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6" customFormat="1" ht="24" customHeight="1" x14ac:dyDescent="0.2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54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s="6" customFormat="1" ht="11.1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5.75" customHeight="1" x14ac:dyDescent="0.3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3" customFormat="1" ht="15.75" customHeight="1" x14ac:dyDescent="0.25">
      <c r="A6" s="26" t="s">
        <v>48</v>
      </c>
      <c r="B6" s="12">
        <f>B7+B11</f>
        <v>1504112</v>
      </c>
      <c r="C6" s="12">
        <f t="shared" ref="C6:M6" si="0">C7+C11</f>
        <v>994694</v>
      </c>
      <c r="D6" s="12">
        <f t="shared" si="0"/>
        <v>1083069</v>
      </c>
      <c r="E6" s="12">
        <f t="shared" si="0"/>
        <v>1629424</v>
      </c>
      <c r="F6" s="12">
        <f t="shared" si="0"/>
        <v>1293653</v>
      </c>
      <c r="G6" s="12">
        <f t="shared" si="0"/>
        <v>1679729</v>
      </c>
      <c r="H6" s="12">
        <f t="shared" si="0"/>
        <v>1860180</v>
      </c>
      <c r="I6" s="12">
        <f t="shared" si="0"/>
        <v>1179592</v>
      </c>
      <c r="J6" s="12">
        <f t="shared" si="0"/>
        <v>868629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ref="N6:N20" si="1">SUM(B6:M6)</f>
        <v>12093082</v>
      </c>
    </row>
    <row r="7" spans="1:14" s="2" customFormat="1" ht="15.75" customHeight="1" x14ac:dyDescent="0.25">
      <c r="A7" s="28" t="s">
        <v>31</v>
      </c>
      <c r="B7" s="14">
        <f>SUM(B8:B10)</f>
        <v>1376099</v>
      </c>
      <c r="C7" s="14">
        <f t="shared" ref="C7:M7" si="2">SUM(C8:C10)</f>
        <v>742824</v>
      </c>
      <c r="D7" s="14">
        <f t="shared" si="2"/>
        <v>879480</v>
      </c>
      <c r="E7" s="14">
        <f t="shared" si="2"/>
        <v>1251091</v>
      </c>
      <c r="F7" s="14">
        <f t="shared" si="2"/>
        <v>1077206</v>
      </c>
      <c r="G7" s="14">
        <f t="shared" si="2"/>
        <v>1561137</v>
      </c>
      <c r="H7" s="14">
        <f t="shared" si="2"/>
        <v>1400267</v>
      </c>
      <c r="I7" s="14">
        <f t="shared" si="2"/>
        <v>826239</v>
      </c>
      <c r="J7" s="14">
        <f t="shared" si="2"/>
        <v>754010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1"/>
        <v>9868353</v>
      </c>
    </row>
    <row r="8" spans="1:14" s="2" customFormat="1" ht="15.75" customHeight="1" x14ac:dyDescent="0.25">
      <c r="A8" s="25" t="s">
        <v>27</v>
      </c>
      <c r="B8" s="14">
        <v>655725</v>
      </c>
      <c r="C8" s="14">
        <v>407594</v>
      </c>
      <c r="D8" s="14">
        <v>486886</v>
      </c>
      <c r="E8" s="14">
        <v>590667</v>
      </c>
      <c r="F8" s="14">
        <v>695458</v>
      </c>
      <c r="G8" s="14">
        <v>1178273</v>
      </c>
      <c r="H8" s="14">
        <v>657496</v>
      </c>
      <c r="I8" s="14">
        <v>426829</v>
      </c>
      <c r="J8" s="14">
        <v>384567</v>
      </c>
      <c r="K8" s="14"/>
      <c r="L8" s="14"/>
      <c r="M8" s="14"/>
      <c r="N8" s="14">
        <f t="shared" si="1"/>
        <v>5483495</v>
      </c>
    </row>
    <row r="9" spans="1:14" s="2" customFormat="1" ht="15.75" customHeight="1" x14ac:dyDescent="0.25">
      <c r="A9" s="25" t="s">
        <v>28</v>
      </c>
      <c r="B9" s="14">
        <v>171499</v>
      </c>
      <c r="C9" s="14">
        <v>143946</v>
      </c>
      <c r="D9" s="14">
        <v>176193</v>
      </c>
      <c r="E9" s="14">
        <v>163274</v>
      </c>
      <c r="F9" s="14">
        <v>169141</v>
      </c>
      <c r="G9" s="14">
        <v>176541</v>
      </c>
      <c r="H9" s="14">
        <v>185680</v>
      </c>
      <c r="I9" s="14">
        <v>170932</v>
      </c>
      <c r="J9" s="14">
        <v>174373</v>
      </c>
      <c r="K9" s="14"/>
      <c r="L9" s="14"/>
      <c r="M9" s="14"/>
      <c r="N9" s="14">
        <f t="shared" si="1"/>
        <v>1531579</v>
      </c>
    </row>
    <row r="10" spans="1:14" s="2" customFormat="1" ht="15.75" customHeight="1" x14ac:dyDescent="0.25">
      <c r="A10" s="25" t="s">
        <v>29</v>
      </c>
      <c r="B10" s="14">
        <v>548875</v>
      </c>
      <c r="C10" s="14">
        <v>191284</v>
      </c>
      <c r="D10" s="14">
        <v>216401</v>
      </c>
      <c r="E10" s="14">
        <v>497150</v>
      </c>
      <c r="F10" s="14">
        <v>212607</v>
      </c>
      <c r="G10" s="14">
        <v>206323</v>
      </c>
      <c r="H10" s="14">
        <v>557091</v>
      </c>
      <c r="I10" s="14">
        <v>228478</v>
      </c>
      <c r="J10" s="14">
        <v>195070</v>
      </c>
      <c r="K10" s="14"/>
      <c r="L10" s="14"/>
      <c r="M10" s="14"/>
      <c r="N10" s="14">
        <f t="shared" si="1"/>
        <v>2853279</v>
      </c>
    </row>
    <row r="11" spans="1:14" s="2" customFormat="1" ht="15.75" customHeight="1" x14ac:dyDescent="0.25">
      <c r="A11" s="28" t="s">
        <v>32</v>
      </c>
      <c r="B11" s="14">
        <v>128013</v>
      </c>
      <c r="C11" s="14">
        <v>251870</v>
      </c>
      <c r="D11" s="14">
        <v>203589</v>
      </c>
      <c r="E11" s="14">
        <v>378333</v>
      </c>
      <c r="F11" s="14">
        <v>216447</v>
      </c>
      <c r="G11" s="14">
        <v>118592</v>
      </c>
      <c r="H11" s="14">
        <v>459913</v>
      </c>
      <c r="I11" s="14">
        <v>353353</v>
      </c>
      <c r="J11" s="14">
        <v>114619</v>
      </c>
      <c r="K11" s="14"/>
      <c r="L11" s="14"/>
      <c r="M11" s="14"/>
      <c r="N11" s="14">
        <f t="shared" si="1"/>
        <v>2224729</v>
      </c>
    </row>
    <row r="12" spans="1:14" s="2" customFormat="1" ht="15.75" customHeight="1" x14ac:dyDescent="0.25">
      <c r="A12" s="25" t="s">
        <v>50</v>
      </c>
      <c r="B12" s="14">
        <v>0</v>
      </c>
      <c r="C12" s="14">
        <v>108494</v>
      </c>
      <c r="D12" s="14">
        <v>0</v>
      </c>
      <c r="E12" s="14">
        <v>271350</v>
      </c>
      <c r="F12" s="14">
        <v>100000</v>
      </c>
      <c r="G12" s="14">
        <v>0</v>
      </c>
      <c r="H12" s="14">
        <v>250750</v>
      </c>
      <c r="I12" s="14">
        <v>250750</v>
      </c>
      <c r="J12" s="14">
        <v>0</v>
      </c>
      <c r="K12" s="14"/>
      <c r="L12" s="14"/>
      <c r="M12" s="14"/>
      <c r="N12" s="14">
        <f t="shared" si="1"/>
        <v>981344</v>
      </c>
    </row>
    <row r="13" spans="1:14" s="15" customFormat="1" ht="15.75" customHeight="1" x14ac:dyDescent="0.25">
      <c r="A13" s="27" t="s">
        <v>30</v>
      </c>
      <c r="B13" s="12">
        <f>B14+B17+B20</f>
        <v>1984937</v>
      </c>
      <c r="C13" s="12">
        <f t="shared" ref="C13:L13" si="3">C14+C17+C20</f>
        <v>1609647</v>
      </c>
      <c r="D13" s="12">
        <f t="shared" si="3"/>
        <v>2492002</v>
      </c>
      <c r="E13" s="12">
        <f t="shared" si="3"/>
        <v>1682501</v>
      </c>
      <c r="F13" s="12">
        <f t="shared" si="3"/>
        <v>2696598</v>
      </c>
      <c r="G13" s="12">
        <f t="shared" si="3"/>
        <v>1734151</v>
      </c>
      <c r="H13" s="12">
        <f t="shared" si="3"/>
        <v>1915185</v>
      </c>
      <c r="I13" s="12">
        <f t="shared" si="3"/>
        <v>1503577</v>
      </c>
      <c r="J13" s="12">
        <f t="shared" si="3"/>
        <v>2445537</v>
      </c>
      <c r="K13" s="12">
        <f t="shared" si="3"/>
        <v>0</v>
      </c>
      <c r="L13" s="12">
        <f t="shared" si="3"/>
        <v>0</v>
      </c>
      <c r="M13" s="12">
        <f>M14+M17+M20</f>
        <v>0</v>
      </c>
      <c r="N13" s="12">
        <f>SUM(B13:M13)</f>
        <v>18064135</v>
      </c>
    </row>
    <row r="14" spans="1:14" s="2" customFormat="1" ht="15.75" customHeight="1" x14ac:dyDescent="0.25">
      <c r="A14" s="28" t="s">
        <v>33</v>
      </c>
      <c r="B14" s="14">
        <v>1574030</v>
      </c>
      <c r="C14" s="14">
        <v>1213327</v>
      </c>
      <c r="D14" s="14">
        <v>1632049</v>
      </c>
      <c r="E14" s="14">
        <v>1015647</v>
      </c>
      <c r="F14" s="14">
        <v>1160645</v>
      </c>
      <c r="G14" s="14">
        <v>1261239</v>
      </c>
      <c r="H14" s="14">
        <v>1516052</v>
      </c>
      <c r="I14" s="14">
        <v>1034850</v>
      </c>
      <c r="J14" s="14">
        <v>1751646</v>
      </c>
      <c r="K14" s="14"/>
      <c r="L14" s="14"/>
      <c r="M14" s="14"/>
      <c r="N14" s="14">
        <f t="shared" si="1"/>
        <v>12159485</v>
      </c>
    </row>
    <row r="15" spans="1:14" s="2" customFormat="1" ht="15.75" customHeight="1" x14ac:dyDescent="0.25">
      <c r="A15" s="25" t="s">
        <v>51</v>
      </c>
      <c r="B15" s="14">
        <v>134448</v>
      </c>
      <c r="C15" s="14">
        <v>185239</v>
      </c>
      <c r="D15" s="14">
        <v>211926</v>
      </c>
      <c r="E15" s="14">
        <v>254895</v>
      </c>
      <c r="F15" s="14">
        <v>160462</v>
      </c>
      <c r="G15" s="14">
        <v>166226</v>
      </c>
      <c r="H15" s="14">
        <v>320834</v>
      </c>
      <c r="I15" s="14">
        <v>206307</v>
      </c>
      <c r="J15" s="14">
        <v>220341</v>
      </c>
      <c r="K15" s="14"/>
      <c r="L15" s="14"/>
      <c r="M15" s="14"/>
      <c r="N15" s="14">
        <f t="shared" si="1"/>
        <v>1860678</v>
      </c>
    </row>
    <row r="16" spans="1:14" s="2" customFormat="1" ht="15.75" customHeight="1" x14ac:dyDescent="0.25">
      <c r="A16" s="25" t="s">
        <v>45</v>
      </c>
      <c r="B16" s="14">
        <v>575997</v>
      </c>
      <c r="C16" s="14">
        <v>358018</v>
      </c>
      <c r="D16" s="14">
        <v>552420</v>
      </c>
      <c r="E16" s="14">
        <v>26142</v>
      </c>
      <c r="F16" s="14">
        <v>10485</v>
      </c>
      <c r="G16" s="14">
        <v>3885</v>
      </c>
      <c r="H16" s="14">
        <v>1717</v>
      </c>
      <c r="I16" s="14">
        <v>941</v>
      </c>
      <c r="J16" s="14">
        <v>969</v>
      </c>
      <c r="K16" s="14"/>
      <c r="L16" s="14"/>
      <c r="M16" s="14"/>
      <c r="N16" s="14">
        <f t="shared" si="1"/>
        <v>1530574</v>
      </c>
    </row>
    <row r="17" spans="1:14" s="2" customFormat="1" ht="15.75" customHeight="1" x14ac:dyDescent="0.25">
      <c r="A17" s="28" t="s">
        <v>47</v>
      </c>
      <c r="B17" s="14">
        <f>SUM(B18:B19)</f>
        <v>384119</v>
      </c>
      <c r="C17" s="14">
        <f t="shared" ref="C17:M17" si="4">SUM(C18:C19)</f>
        <v>386815</v>
      </c>
      <c r="D17" s="14">
        <f t="shared" si="4"/>
        <v>848754</v>
      </c>
      <c r="E17" s="14">
        <f t="shared" si="4"/>
        <v>652515</v>
      </c>
      <c r="F17" s="14">
        <f t="shared" si="4"/>
        <v>1468247</v>
      </c>
      <c r="G17" s="14">
        <f t="shared" si="4"/>
        <v>455066</v>
      </c>
      <c r="H17" s="14">
        <f t="shared" si="4"/>
        <v>365873</v>
      </c>
      <c r="I17" s="14">
        <f t="shared" si="4"/>
        <v>459456</v>
      </c>
      <c r="J17" s="14">
        <f t="shared" si="4"/>
        <v>687165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1"/>
        <v>5708010</v>
      </c>
    </row>
    <row r="18" spans="1:14" s="2" customFormat="1" ht="15.75" customHeight="1" x14ac:dyDescent="0.25">
      <c r="A18" s="25" t="s">
        <v>52</v>
      </c>
      <c r="B18" s="14">
        <v>323880</v>
      </c>
      <c r="C18" s="14">
        <v>275812</v>
      </c>
      <c r="D18" s="14">
        <v>626589</v>
      </c>
      <c r="E18" s="14">
        <v>415675</v>
      </c>
      <c r="F18" s="14">
        <v>549537</v>
      </c>
      <c r="G18" s="14">
        <v>339446</v>
      </c>
      <c r="H18" s="14">
        <v>303585</v>
      </c>
      <c r="I18" s="14">
        <v>349835</v>
      </c>
      <c r="J18" s="14">
        <v>465765</v>
      </c>
      <c r="K18" s="14"/>
      <c r="L18" s="14"/>
      <c r="M18" s="14"/>
      <c r="N18" s="14">
        <f t="shared" si="1"/>
        <v>3650124</v>
      </c>
    </row>
    <row r="19" spans="1:14" s="2" customFormat="1" ht="15.75" customHeight="1" x14ac:dyDescent="0.25">
      <c r="A19" s="25" t="s">
        <v>46</v>
      </c>
      <c r="B19" s="14">
        <v>60239</v>
      </c>
      <c r="C19" s="14">
        <v>111003</v>
      </c>
      <c r="D19" s="14">
        <v>222165</v>
      </c>
      <c r="E19" s="14">
        <v>236840</v>
      </c>
      <c r="F19" s="14">
        <v>918710</v>
      </c>
      <c r="G19" s="14">
        <v>115620</v>
      </c>
      <c r="H19" s="14">
        <v>62288</v>
      </c>
      <c r="I19" s="14">
        <v>109621</v>
      </c>
      <c r="J19" s="14">
        <v>221400</v>
      </c>
      <c r="K19" s="14"/>
      <c r="L19" s="14"/>
      <c r="M19" s="14"/>
      <c r="N19" s="14">
        <f t="shared" si="1"/>
        <v>2057886</v>
      </c>
    </row>
    <row r="20" spans="1:14" s="2" customFormat="1" ht="15.75" customHeight="1" x14ac:dyDescent="0.25">
      <c r="A20" s="28" t="s">
        <v>53</v>
      </c>
      <c r="B20" s="14">
        <v>26788</v>
      </c>
      <c r="C20" s="14">
        <v>9505</v>
      </c>
      <c r="D20" s="14">
        <v>11199</v>
      </c>
      <c r="E20" s="14">
        <v>14339</v>
      </c>
      <c r="F20" s="14">
        <v>67706</v>
      </c>
      <c r="G20" s="14">
        <v>17846</v>
      </c>
      <c r="H20" s="14">
        <v>33260</v>
      </c>
      <c r="I20" s="14">
        <v>9271</v>
      </c>
      <c r="J20" s="14">
        <v>6726</v>
      </c>
      <c r="K20" s="14"/>
      <c r="L20" s="14"/>
      <c r="M20" s="14"/>
      <c r="N20" s="14">
        <f t="shared" si="1"/>
        <v>196640</v>
      </c>
    </row>
    <row r="21" spans="1:14" s="2" customFormat="1" ht="11.1" customHeight="1" x14ac:dyDescent="0.25">
      <c r="A21" s="16"/>
      <c r="B21" s="14"/>
      <c r="C21" s="14"/>
      <c r="D21" s="14"/>
      <c r="E21" s="14"/>
      <c r="F21" s="14"/>
      <c r="G21" s="14"/>
      <c r="H21" s="14"/>
      <c r="I21" s="14"/>
      <c r="J21" s="12"/>
      <c r="K21" s="12"/>
      <c r="L21" s="12"/>
      <c r="M21" s="12"/>
      <c r="N21" s="12"/>
    </row>
    <row r="22" spans="1:14" s="13" customFormat="1" ht="15.75" customHeight="1" x14ac:dyDescent="0.25">
      <c r="A22" s="11" t="s">
        <v>16</v>
      </c>
      <c r="B22" s="12">
        <f>B6-B13</f>
        <v>-480825</v>
      </c>
      <c r="C22" s="12">
        <f t="shared" ref="C22:J22" si="5">C6-C13</f>
        <v>-614953</v>
      </c>
      <c r="D22" s="12">
        <f t="shared" si="5"/>
        <v>-1408933</v>
      </c>
      <c r="E22" s="12">
        <f t="shared" si="5"/>
        <v>-53077</v>
      </c>
      <c r="F22" s="12">
        <f t="shared" si="5"/>
        <v>-1402945</v>
      </c>
      <c r="G22" s="12">
        <f t="shared" si="5"/>
        <v>-54422</v>
      </c>
      <c r="H22" s="12">
        <f t="shared" si="5"/>
        <v>-55005</v>
      </c>
      <c r="I22" s="12">
        <f t="shared" si="5"/>
        <v>-323985</v>
      </c>
      <c r="J22" s="12">
        <f t="shared" si="5"/>
        <v>-1576908</v>
      </c>
      <c r="K22" s="12">
        <f>K6-K13</f>
        <v>0</v>
      </c>
      <c r="L22" s="12">
        <f>L6-L13</f>
        <v>0</v>
      </c>
      <c r="M22" s="12">
        <f>M6-M13</f>
        <v>0</v>
      </c>
      <c r="N22" s="12">
        <f>SUM(B22:M22)</f>
        <v>-5971053</v>
      </c>
    </row>
    <row r="23" spans="1:14" s="13" customFormat="1" ht="15.75" customHeight="1" x14ac:dyDescent="0.25">
      <c r="A23" s="29" t="s">
        <v>34</v>
      </c>
      <c r="B23" s="17">
        <f>B22/B13</f>
        <v>-0.24223690726708202</v>
      </c>
      <c r="C23" s="17">
        <f t="shared" ref="C23:J23" si="6">C22/C13</f>
        <v>-0.38204214961417005</v>
      </c>
      <c r="D23" s="17">
        <f t="shared" si="6"/>
        <v>-0.56538196999841894</v>
      </c>
      <c r="E23" s="17">
        <f t="shared" si="6"/>
        <v>-3.1546489422591723E-2</v>
      </c>
      <c r="F23" s="17">
        <f t="shared" si="6"/>
        <v>-0.52026479289831118</v>
      </c>
      <c r="G23" s="17">
        <f t="shared" si="6"/>
        <v>-3.1382503599744198E-2</v>
      </c>
      <c r="H23" s="17">
        <f t="shared" si="6"/>
        <v>-2.872046303620799E-2</v>
      </c>
      <c r="I23" s="17">
        <f t="shared" si="6"/>
        <v>-0.21547616118097043</v>
      </c>
      <c r="J23" s="17">
        <f t="shared" si="6"/>
        <v>-0.64481052627705082</v>
      </c>
      <c r="K23" s="17" t="e">
        <f>K22/K13</f>
        <v>#DIV/0!</v>
      </c>
      <c r="L23" s="17" t="e">
        <f>L22/L13</f>
        <v>#DIV/0!</v>
      </c>
      <c r="M23" s="17" t="e">
        <f>M22/M13</f>
        <v>#DIV/0!</v>
      </c>
      <c r="N23" s="17">
        <f>N22/N13</f>
        <v>-0.33054740788861464</v>
      </c>
    </row>
    <row r="24" spans="1:14" s="13" customFormat="1" ht="15.75" customHeight="1" x14ac:dyDescent="0.25">
      <c r="A24" s="11" t="s">
        <v>18</v>
      </c>
      <c r="B24" s="12">
        <f>B6-B14</f>
        <v>-69918</v>
      </c>
      <c r="C24" s="12">
        <f t="shared" ref="C24:J24" si="7">C6-C14</f>
        <v>-218633</v>
      </c>
      <c r="D24" s="12">
        <f t="shared" si="7"/>
        <v>-548980</v>
      </c>
      <c r="E24" s="12">
        <f t="shared" si="7"/>
        <v>613777</v>
      </c>
      <c r="F24" s="12">
        <f t="shared" si="7"/>
        <v>133008</v>
      </c>
      <c r="G24" s="12">
        <f t="shared" si="7"/>
        <v>418490</v>
      </c>
      <c r="H24" s="12">
        <f t="shared" si="7"/>
        <v>344128</v>
      </c>
      <c r="I24" s="12">
        <f t="shared" si="7"/>
        <v>144742</v>
      </c>
      <c r="J24" s="12">
        <f t="shared" si="7"/>
        <v>-883017</v>
      </c>
      <c r="K24" s="12">
        <f>K6-K14</f>
        <v>0</v>
      </c>
      <c r="L24" s="12">
        <f>L6-L14</f>
        <v>0</v>
      </c>
      <c r="M24" s="12">
        <f>M6-M14</f>
        <v>0</v>
      </c>
      <c r="N24" s="12">
        <f>SUM(B24:M24)</f>
        <v>-66403</v>
      </c>
    </row>
    <row r="25" spans="1:14" s="13" customFormat="1" ht="15.75" customHeight="1" x14ac:dyDescent="0.25">
      <c r="A25" s="29" t="s">
        <v>34</v>
      </c>
      <c r="B25" s="17">
        <f>B24/B13</f>
        <v>-3.5224291753340284E-2</v>
      </c>
      <c r="C25" s="17">
        <f t="shared" ref="C25:J25" si="8">C24/C13</f>
        <v>-0.13582667504117363</v>
      </c>
      <c r="D25" s="17">
        <f t="shared" si="8"/>
        <v>-0.2202967734375815</v>
      </c>
      <c r="E25" s="17">
        <f t="shared" si="8"/>
        <v>0.36480037753320799</v>
      </c>
      <c r="F25" s="17">
        <f t="shared" si="8"/>
        <v>4.9324370929593513E-2</v>
      </c>
      <c r="G25" s="17">
        <f t="shared" si="8"/>
        <v>0.24132269911905019</v>
      </c>
      <c r="H25" s="17">
        <f t="shared" si="8"/>
        <v>0.17968394698162318</v>
      </c>
      <c r="I25" s="17">
        <f t="shared" si="8"/>
        <v>9.6265106476090018E-2</v>
      </c>
      <c r="J25" s="17">
        <f t="shared" si="8"/>
        <v>-0.36107284412380591</v>
      </c>
      <c r="K25" s="17" t="e">
        <f>K24/K13</f>
        <v>#DIV/0!</v>
      </c>
      <c r="L25" s="17" t="e">
        <f>L24/L13</f>
        <v>#DIV/0!</v>
      </c>
      <c r="M25" s="17" t="e">
        <f>M24/M13</f>
        <v>#DIV/0!</v>
      </c>
      <c r="N25" s="17">
        <f>N24/N13</f>
        <v>-3.6759579132906168E-3</v>
      </c>
    </row>
    <row r="26" spans="1:14" s="2" customFormat="1" ht="11.1" customHeight="1" x14ac:dyDescent="0.25">
      <c r="A26" s="16"/>
      <c r="B26" s="18"/>
      <c r="C26" s="18"/>
      <c r="D26" s="18"/>
      <c r="E26" s="18"/>
      <c r="F26" s="18"/>
      <c r="G26" s="18"/>
      <c r="H26" s="18"/>
      <c r="I26" s="18"/>
      <c r="J26" s="12"/>
      <c r="K26" s="12"/>
      <c r="L26" s="12"/>
      <c r="M26" s="12"/>
      <c r="N26" s="12"/>
    </row>
    <row r="27" spans="1:14" s="2" customFormat="1" ht="15.75" customHeight="1" x14ac:dyDescent="0.3">
      <c r="A27" s="19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15" customFormat="1" ht="15.75" customHeight="1" x14ac:dyDescent="0.25">
      <c r="A28" s="27" t="s">
        <v>35</v>
      </c>
      <c r="B28" s="12">
        <f>SUM(B29:B32)</f>
        <v>390634</v>
      </c>
      <c r="C28" s="12">
        <f t="shared" ref="C28:M28" si="9">SUM(C29:C32)</f>
        <v>54301</v>
      </c>
      <c r="D28" s="12">
        <f t="shared" si="9"/>
        <v>45352</v>
      </c>
      <c r="E28" s="12">
        <f t="shared" si="9"/>
        <v>44452</v>
      </c>
      <c r="F28" s="12">
        <f t="shared" si="9"/>
        <v>189367</v>
      </c>
      <c r="G28" s="12">
        <f t="shared" si="9"/>
        <v>47120</v>
      </c>
      <c r="H28" s="12">
        <f t="shared" si="9"/>
        <v>108689</v>
      </c>
      <c r="I28" s="12">
        <f t="shared" si="9"/>
        <v>53670</v>
      </c>
      <c r="J28" s="12">
        <f t="shared" si="9"/>
        <v>44965</v>
      </c>
      <c r="K28" s="12">
        <f t="shared" si="9"/>
        <v>0</v>
      </c>
      <c r="L28" s="12">
        <f t="shared" si="9"/>
        <v>0</v>
      </c>
      <c r="M28" s="12">
        <f t="shared" si="9"/>
        <v>0</v>
      </c>
      <c r="N28" s="12">
        <f t="shared" ref="N28:N35" si="10">SUM(B28:M28)</f>
        <v>978550</v>
      </c>
    </row>
    <row r="29" spans="1:14" s="2" customFormat="1" ht="15.75" customHeight="1" x14ac:dyDescent="0.25">
      <c r="A29" s="28" t="s">
        <v>37</v>
      </c>
      <c r="B29" s="14">
        <v>5863</v>
      </c>
      <c r="C29" s="14">
        <v>12652</v>
      </c>
      <c r="D29" s="14">
        <v>8830</v>
      </c>
      <c r="E29" s="14">
        <v>10028</v>
      </c>
      <c r="F29" s="14">
        <v>12457</v>
      </c>
      <c r="G29" s="14">
        <v>8581</v>
      </c>
      <c r="H29" s="14">
        <v>6655</v>
      </c>
      <c r="I29" s="14">
        <v>9586</v>
      </c>
      <c r="J29" s="14">
        <v>6980</v>
      </c>
      <c r="K29" s="14"/>
      <c r="L29" s="14"/>
      <c r="M29" s="14"/>
      <c r="N29" s="14">
        <f t="shared" si="10"/>
        <v>81632</v>
      </c>
    </row>
    <row r="30" spans="1:14" s="2" customFormat="1" ht="15.75" customHeight="1" x14ac:dyDescent="0.25">
      <c r="A30" s="28" t="s">
        <v>38</v>
      </c>
      <c r="B30" s="14">
        <v>61873</v>
      </c>
      <c r="C30" s="14">
        <v>15787</v>
      </c>
      <c r="D30" s="14">
        <v>17620</v>
      </c>
      <c r="E30" s="14">
        <v>13759</v>
      </c>
      <c r="F30" s="14">
        <v>16662</v>
      </c>
      <c r="G30" s="14">
        <v>16295</v>
      </c>
      <c r="H30" s="14">
        <v>71705</v>
      </c>
      <c r="I30" s="14">
        <v>14452</v>
      </c>
      <c r="J30" s="14">
        <v>14627</v>
      </c>
      <c r="K30" s="14"/>
      <c r="L30" s="14"/>
      <c r="M30" s="14"/>
      <c r="N30" s="14">
        <f t="shared" si="10"/>
        <v>242780</v>
      </c>
    </row>
    <row r="31" spans="1:14" s="2" customFormat="1" ht="15.75" customHeight="1" x14ac:dyDescent="0.25">
      <c r="A31" s="28" t="s">
        <v>39</v>
      </c>
      <c r="B31" s="14">
        <v>11323</v>
      </c>
      <c r="C31" s="14">
        <v>9011</v>
      </c>
      <c r="D31" s="14">
        <v>10651</v>
      </c>
      <c r="E31" s="14">
        <v>9221</v>
      </c>
      <c r="F31" s="14">
        <v>10075</v>
      </c>
      <c r="G31" s="14">
        <v>10003</v>
      </c>
      <c r="H31" s="14">
        <v>13144</v>
      </c>
      <c r="I31" s="14">
        <v>15466</v>
      </c>
      <c r="J31" s="14">
        <v>14602</v>
      </c>
      <c r="K31" s="14"/>
      <c r="L31" s="14"/>
      <c r="M31" s="14"/>
      <c r="N31" s="14">
        <f t="shared" si="10"/>
        <v>103496</v>
      </c>
    </row>
    <row r="32" spans="1:14" s="2" customFormat="1" ht="15.75" customHeight="1" x14ac:dyDescent="0.25">
      <c r="A32" s="28" t="s">
        <v>40</v>
      </c>
      <c r="B32" s="14">
        <v>311575</v>
      </c>
      <c r="C32" s="14">
        <v>16851</v>
      </c>
      <c r="D32" s="14">
        <v>8251</v>
      </c>
      <c r="E32" s="14">
        <v>11444</v>
      </c>
      <c r="F32" s="14">
        <v>150173</v>
      </c>
      <c r="G32" s="14">
        <v>12241</v>
      </c>
      <c r="H32" s="14">
        <v>17185</v>
      </c>
      <c r="I32" s="14">
        <v>14166</v>
      </c>
      <c r="J32" s="14">
        <v>8756</v>
      </c>
      <c r="K32" s="14"/>
      <c r="L32" s="14"/>
      <c r="M32" s="14"/>
      <c r="N32" s="14">
        <f t="shared" si="10"/>
        <v>550642</v>
      </c>
    </row>
    <row r="33" spans="1:14" s="15" customFormat="1" ht="15.75" customHeight="1" x14ac:dyDescent="0.25">
      <c r="A33" s="27" t="s">
        <v>36</v>
      </c>
      <c r="B33" s="12">
        <f t="shared" ref="B33:M33" si="11">SUM(B34:B37)</f>
        <v>481021</v>
      </c>
      <c r="C33" s="12">
        <f t="shared" si="11"/>
        <v>172174</v>
      </c>
      <c r="D33" s="12">
        <f t="shared" si="11"/>
        <v>78066</v>
      </c>
      <c r="E33" s="12">
        <f t="shared" si="11"/>
        <v>130316</v>
      </c>
      <c r="F33" s="12">
        <f t="shared" si="11"/>
        <v>305766</v>
      </c>
      <c r="G33" s="12">
        <f t="shared" si="11"/>
        <v>165881</v>
      </c>
      <c r="H33" s="12">
        <f t="shared" si="11"/>
        <v>116327</v>
      </c>
      <c r="I33" s="12">
        <f t="shared" si="11"/>
        <v>188808</v>
      </c>
      <c r="J33" s="12">
        <f t="shared" si="11"/>
        <v>164539</v>
      </c>
      <c r="K33" s="12">
        <f t="shared" si="11"/>
        <v>0</v>
      </c>
      <c r="L33" s="12">
        <f t="shared" si="11"/>
        <v>0</v>
      </c>
      <c r="M33" s="12">
        <f t="shared" si="11"/>
        <v>0</v>
      </c>
      <c r="N33" s="12">
        <f>SUM(B33:M33)</f>
        <v>1802898</v>
      </c>
    </row>
    <row r="34" spans="1:14" s="2" customFormat="1" ht="15.75" customHeight="1" x14ac:dyDescent="0.25">
      <c r="A34" s="28" t="s">
        <v>41</v>
      </c>
      <c r="B34" s="14">
        <v>8099</v>
      </c>
      <c r="C34" s="14">
        <v>15474</v>
      </c>
      <c r="D34" s="14">
        <v>6750</v>
      </c>
      <c r="E34" s="14">
        <v>16589</v>
      </c>
      <c r="F34" s="14">
        <v>5892</v>
      </c>
      <c r="G34" s="14">
        <v>8498</v>
      </c>
      <c r="H34" s="14">
        <v>8068</v>
      </c>
      <c r="I34" s="14">
        <v>7775</v>
      </c>
      <c r="J34" s="14">
        <v>6945</v>
      </c>
      <c r="K34" s="14"/>
      <c r="L34" s="14"/>
      <c r="M34" s="14"/>
      <c r="N34" s="14">
        <f>SUM(B34:M34)</f>
        <v>84090</v>
      </c>
    </row>
    <row r="35" spans="1:14" s="2" customFormat="1" ht="15.75" customHeight="1" x14ac:dyDescent="0.25">
      <c r="A35" s="28" t="s">
        <v>42</v>
      </c>
      <c r="B35" s="14">
        <v>413961</v>
      </c>
      <c r="C35" s="14">
        <v>101145</v>
      </c>
      <c r="D35" s="14">
        <v>8693</v>
      </c>
      <c r="E35" s="14">
        <v>32159</v>
      </c>
      <c r="F35" s="14">
        <v>15759</v>
      </c>
      <c r="G35" s="14">
        <v>96415</v>
      </c>
      <c r="H35" s="14">
        <v>23483</v>
      </c>
      <c r="I35" s="14">
        <v>70543</v>
      </c>
      <c r="J35" s="14">
        <v>25587</v>
      </c>
      <c r="K35" s="14"/>
      <c r="L35" s="14"/>
      <c r="M35" s="14"/>
      <c r="N35" s="14">
        <f t="shared" si="10"/>
        <v>787745</v>
      </c>
    </row>
    <row r="36" spans="1:14" s="2" customFormat="1" ht="15.75" customHeight="1" x14ac:dyDescent="0.25">
      <c r="A36" s="28" t="s">
        <v>43</v>
      </c>
      <c r="B36" s="14">
        <v>5998</v>
      </c>
      <c r="C36" s="14">
        <v>4311</v>
      </c>
      <c r="D36" s="14">
        <v>5284</v>
      </c>
      <c r="E36" s="14">
        <v>26837</v>
      </c>
      <c r="F36" s="14">
        <v>57226</v>
      </c>
      <c r="G36" s="14">
        <v>10336</v>
      </c>
      <c r="H36" s="14">
        <v>8999</v>
      </c>
      <c r="I36" s="14">
        <v>6352</v>
      </c>
      <c r="J36" s="14">
        <v>84725</v>
      </c>
      <c r="K36" s="14"/>
      <c r="L36" s="14"/>
      <c r="M36" s="14"/>
      <c r="N36" s="14">
        <f>SUM(B36:M36)</f>
        <v>210068</v>
      </c>
    </row>
    <row r="37" spans="1:14" s="2" customFormat="1" ht="15.75" customHeight="1" x14ac:dyDescent="0.25">
      <c r="A37" s="28" t="s">
        <v>44</v>
      </c>
      <c r="B37" s="14">
        <v>52963</v>
      </c>
      <c r="C37" s="14">
        <v>51244</v>
      </c>
      <c r="D37" s="14">
        <v>57339</v>
      </c>
      <c r="E37" s="14">
        <v>54731</v>
      </c>
      <c r="F37" s="14">
        <v>226889</v>
      </c>
      <c r="G37" s="14">
        <v>50632</v>
      </c>
      <c r="H37" s="14">
        <v>75777</v>
      </c>
      <c r="I37" s="14">
        <v>104138</v>
      </c>
      <c r="J37" s="14">
        <v>47282</v>
      </c>
      <c r="K37" s="14"/>
      <c r="L37" s="14"/>
      <c r="M37" s="14"/>
      <c r="N37" s="14">
        <f>SUM(B37:M37)</f>
        <v>720995</v>
      </c>
    </row>
    <row r="38" spans="1:14" s="2" customFormat="1" ht="11.1" customHeight="1" x14ac:dyDescent="0.25">
      <c r="A38" s="16"/>
      <c r="B38" s="14"/>
      <c r="C38" s="14"/>
      <c r="D38" s="14"/>
      <c r="E38" s="14"/>
      <c r="F38" s="14"/>
      <c r="G38" s="14"/>
      <c r="H38" s="14"/>
      <c r="I38" s="14"/>
      <c r="J38" s="12"/>
      <c r="K38" s="12"/>
      <c r="L38" s="12"/>
      <c r="M38" s="12"/>
      <c r="N38" s="12"/>
    </row>
    <row r="39" spans="1:14" s="13" customFormat="1" ht="15.75" customHeight="1" x14ac:dyDescent="0.25">
      <c r="A39" s="11" t="s">
        <v>20</v>
      </c>
      <c r="B39" s="12">
        <f>B28-B33</f>
        <v>-90387</v>
      </c>
      <c r="C39" s="12">
        <f t="shared" ref="C39:J39" si="12">C28-C33</f>
        <v>-117873</v>
      </c>
      <c r="D39" s="12">
        <f t="shared" si="12"/>
        <v>-32714</v>
      </c>
      <c r="E39" s="12">
        <f t="shared" si="12"/>
        <v>-85864</v>
      </c>
      <c r="F39" s="12">
        <f t="shared" si="12"/>
        <v>-116399</v>
      </c>
      <c r="G39" s="12">
        <f t="shared" si="12"/>
        <v>-118761</v>
      </c>
      <c r="H39" s="12">
        <f t="shared" si="12"/>
        <v>-7638</v>
      </c>
      <c r="I39" s="12">
        <f t="shared" si="12"/>
        <v>-135138</v>
      </c>
      <c r="J39" s="12">
        <f t="shared" si="12"/>
        <v>-119574</v>
      </c>
      <c r="K39" s="12">
        <f>K28-K33</f>
        <v>0</v>
      </c>
      <c r="L39" s="12">
        <f>L28-L33</f>
        <v>0</v>
      </c>
      <c r="M39" s="12">
        <f>M28-M33</f>
        <v>0</v>
      </c>
      <c r="N39" s="12">
        <f>SUM(B39:M39)</f>
        <v>-824348</v>
      </c>
    </row>
    <row r="40" spans="1:14" s="13" customFormat="1" ht="15.75" customHeight="1" x14ac:dyDescent="0.25">
      <c r="A40" s="11" t="s">
        <v>17</v>
      </c>
      <c r="B40" s="17">
        <f t="shared" ref="B40:N40" si="13">B39/B33</f>
        <v>-0.18790655709418091</v>
      </c>
      <c r="C40" s="17">
        <f t="shared" si="13"/>
        <v>-0.68461556332547302</v>
      </c>
      <c r="D40" s="17">
        <f t="shared" si="13"/>
        <v>-0.41905567084262035</v>
      </c>
      <c r="E40" s="17">
        <f t="shared" si="13"/>
        <v>-0.65889069646091036</v>
      </c>
      <c r="F40" s="17">
        <f t="shared" si="13"/>
        <v>-0.38067999712198219</v>
      </c>
      <c r="G40" s="17">
        <f t="shared" si="13"/>
        <v>-0.71594094561764154</v>
      </c>
      <c r="H40" s="17">
        <f t="shared" si="13"/>
        <v>-6.5659735057209415E-2</v>
      </c>
      <c r="I40" s="17">
        <f t="shared" si="13"/>
        <v>-0.71574297699250033</v>
      </c>
      <c r="J40" s="17">
        <f t="shared" si="13"/>
        <v>-0.72672132442764326</v>
      </c>
      <c r="K40" s="17" t="e">
        <f t="shared" si="13"/>
        <v>#DIV/0!</v>
      </c>
      <c r="L40" s="17" t="e">
        <f t="shared" si="13"/>
        <v>#DIV/0!</v>
      </c>
      <c r="M40" s="17" t="e">
        <f t="shared" si="13"/>
        <v>#DIV/0!</v>
      </c>
      <c r="N40" s="17">
        <f t="shared" si="13"/>
        <v>-0.45723496282096937</v>
      </c>
    </row>
    <row r="41" spans="1:14" s="2" customFormat="1" ht="11.1" customHeight="1" x14ac:dyDescent="0.25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2" customFormat="1" ht="15.75" customHeight="1" x14ac:dyDescent="0.25">
      <c r="A42" s="20" t="s">
        <v>21</v>
      </c>
      <c r="B42" s="12">
        <f>B6+B28</f>
        <v>1894746</v>
      </c>
      <c r="C42" s="12">
        <f t="shared" ref="C42:J42" si="14">C6+C28</f>
        <v>1048995</v>
      </c>
      <c r="D42" s="12">
        <f t="shared" si="14"/>
        <v>1128421</v>
      </c>
      <c r="E42" s="12">
        <f t="shared" si="14"/>
        <v>1673876</v>
      </c>
      <c r="F42" s="12">
        <f t="shared" si="14"/>
        <v>1483020</v>
      </c>
      <c r="G42" s="12">
        <f t="shared" si="14"/>
        <v>1726849</v>
      </c>
      <c r="H42" s="12">
        <f t="shared" si="14"/>
        <v>1968869</v>
      </c>
      <c r="I42" s="12">
        <f t="shared" si="14"/>
        <v>1233262</v>
      </c>
      <c r="J42" s="12">
        <f t="shared" si="14"/>
        <v>913594</v>
      </c>
      <c r="K42" s="12">
        <f>K6+K28</f>
        <v>0</v>
      </c>
      <c r="L42" s="12">
        <f>L6+L28</f>
        <v>0</v>
      </c>
      <c r="M42" s="12">
        <f>M6+M28</f>
        <v>0</v>
      </c>
      <c r="N42" s="12">
        <f>SUM(B42:M42)</f>
        <v>13071632</v>
      </c>
    </row>
    <row r="43" spans="1:14" s="2" customFormat="1" ht="15.75" customHeight="1" x14ac:dyDescent="0.25">
      <c r="A43" s="20" t="s">
        <v>22</v>
      </c>
      <c r="B43" s="12">
        <f>B13+B33</f>
        <v>2465958</v>
      </c>
      <c r="C43" s="12">
        <f t="shared" ref="C43:J43" si="15">C13+C33</f>
        <v>1781821</v>
      </c>
      <c r="D43" s="12">
        <f t="shared" si="15"/>
        <v>2570068</v>
      </c>
      <c r="E43" s="12">
        <f t="shared" si="15"/>
        <v>1812817</v>
      </c>
      <c r="F43" s="12">
        <f t="shared" si="15"/>
        <v>3002364</v>
      </c>
      <c r="G43" s="12">
        <f t="shared" si="15"/>
        <v>1900032</v>
      </c>
      <c r="H43" s="12">
        <f t="shared" si="15"/>
        <v>2031512</v>
      </c>
      <c r="I43" s="12">
        <f t="shared" si="15"/>
        <v>1692385</v>
      </c>
      <c r="J43" s="12">
        <f t="shared" si="15"/>
        <v>2610076</v>
      </c>
      <c r="K43" s="12">
        <f>K13+K33</f>
        <v>0</v>
      </c>
      <c r="L43" s="12">
        <f>L13+L33</f>
        <v>0</v>
      </c>
      <c r="M43" s="12">
        <f>M13+M33</f>
        <v>0</v>
      </c>
      <c r="N43" s="12">
        <f>SUM(B43:M43)</f>
        <v>19867033</v>
      </c>
    </row>
    <row r="44" spans="1:14" s="2" customFormat="1" ht="15.75" customHeight="1" x14ac:dyDescent="0.25">
      <c r="A44" s="20" t="s">
        <v>24</v>
      </c>
      <c r="B44" s="23">
        <f>B42-B43</f>
        <v>-571212</v>
      </c>
      <c r="C44" s="23">
        <f t="shared" ref="C44:J44" si="16">C42-C43</f>
        <v>-732826</v>
      </c>
      <c r="D44" s="23">
        <f t="shared" si="16"/>
        <v>-1441647</v>
      </c>
      <c r="E44" s="23">
        <f t="shared" si="16"/>
        <v>-138941</v>
      </c>
      <c r="F44" s="23">
        <f t="shared" si="16"/>
        <v>-1519344</v>
      </c>
      <c r="G44" s="23">
        <f t="shared" si="16"/>
        <v>-173183</v>
      </c>
      <c r="H44" s="23">
        <f t="shared" si="16"/>
        <v>-62643</v>
      </c>
      <c r="I44" s="23">
        <f t="shared" si="16"/>
        <v>-459123</v>
      </c>
      <c r="J44" s="23">
        <f t="shared" si="16"/>
        <v>-1696482</v>
      </c>
      <c r="K44" s="23">
        <f>K42-K43</f>
        <v>0</v>
      </c>
      <c r="L44" s="23">
        <f>L42-L43</f>
        <v>0</v>
      </c>
      <c r="M44" s="23">
        <f>M42-M43</f>
        <v>0</v>
      </c>
      <c r="N44" s="12">
        <f>SUM(B44:M44)</f>
        <v>-6795401</v>
      </c>
    </row>
    <row r="45" spans="1:14" s="2" customFormat="1" ht="17.25" customHeight="1" x14ac:dyDescent="0.25">
      <c r="A45" s="20" t="s">
        <v>23</v>
      </c>
      <c r="B45" s="17">
        <f>B44/B43</f>
        <v>-0.23163898168581948</v>
      </c>
      <c r="C45" s="17">
        <f t="shared" ref="C45:J45" si="17">C44/C43</f>
        <v>-0.41127924746649636</v>
      </c>
      <c r="D45" s="17">
        <f t="shared" si="17"/>
        <v>-0.56093729815709159</v>
      </c>
      <c r="E45" s="17">
        <f t="shared" si="17"/>
        <v>-7.6643698729656665E-2</v>
      </c>
      <c r="F45" s="17">
        <f t="shared" si="17"/>
        <v>-0.50604923320423512</v>
      </c>
      <c r="G45" s="17">
        <f t="shared" si="17"/>
        <v>-9.1147412254109411E-2</v>
      </c>
      <c r="H45" s="17">
        <f t="shared" si="17"/>
        <v>-3.0835653444331118E-2</v>
      </c>
      <c r="I45" s="17">
        <f t="shared" si="17"/>
        <v>-0.2712875616363889</v>
      </c>
      <c r="J45" s="17">
        <f t="shared" si="17"/>
        <v>-0.64997417699714488</v>
      </c>
      <c r="K45" s="17" t="e">
        <f>K44/K43</f>
        <v>#DIV/0!</v>
      </c>
      <c r="L45" s="17" t="e">
        <f>L44/L43</f>
        <v>#DIV/0!</v>
      </c>
      <c r="M45" s="17" t="e">
        <f>M44/M43</f>
        <v>#DIV/0!</v>
      </c>
      <c r="N45" s="17">
        <f>N44/N43</f>
        <v>-0.34204407875096399</v>
      </c>
    </row>
    <row r="46" spans="1:14" s="2" customFormat="1" ht="17.25" customHeight="1" x14ac:dyDescent="0.25">
      <c r="A46" s="20" t="s">
        <v>26</v>
      </c>
      <c r="B46" s="12">
        <f t="shared" ref="B46:N46" si="18">B42-(B43-(B17+B20))</f>
        <v>-160305</v>
      </c>
      <c r="C46" s="12">
        <f t="shared" si="18"/>
        <v>-336506</v>
      </c>
      <c r="D46" s="12">
        <f t="shared" si="18"/>
        <v>-581694</v>
      </c>
      <c r="E46" s="12">
        <f t="shared" si="18"/>
        <v>527913</v>
      </c>
      <c r="F46" s="12">
        <f t="shared" si="18"/>
        <v>16609</v>
      </c>
      <c r="G46" s="12">
        <f t="shared" si="18"/>
        <v>299729</v>
      </c>
      <c r="H46" s="12">
        <f t="shared" si="18"/>
        <v>336490</v>
      </c>
      <c r="I46" s="12">
        <f t="shared" si="18"/>
        <v>9604</v>
      </c>
      <c r="J46" s="12">
        <f t="shared" si="18"/>
        <v>-1002591</v>
      </c>
      <c r="K46" s="12">
        <f t="shared" si="18"/>
        <v>0</v>
      </c>
      <c r="L46" s="12">
        <f t="shared" si="18"/>
        <v>0</v>
      </c>
      <c r="M46" s="12">
        <f t="shared" si="18"/>
        <v>0</v>
      </c>
      <c r="N46" s="12">
        <f t="shared" si="18"/>
        <v>-890751</v>
      </c>
    </row>
    <row r="47" spans="1:14" ht="16.5" x14ac:dyDescent="0.25">
      <c r="A47" s="21" t="s">
        <v>23</v>
      </c>
      <c r="B47" s="17">
        <f>B46/B43</f>
        <v>-6.5007189903477675E-2</v>
      </c>
      <c r="C47" s="17">
        <f t="shared" ref="C47:J47" si="19">C46/C43</f>
        <v>-0.18885510946385747</v>
      </c>
      <c r="D47" s="17">
        <f t="shared" si="19"/>
        <v>-0.22633408921476009</v>
      </c>
      <c r="E47" s="17">
        <f t="shared" si="19"/>
        <v>0.29121141295563757</v>
      </c>
      <c r="F47" s="17">
        <f t="shared" si="19"/>
        <v>5.5319741377128154E-3</v>
      </c>
      <c r="G47" s="17">
        <f t="shared" si="19"/>
        <v>0.15774944843034222</v>
      </c>
      <c r="H47" s="17">
        <f t="shared" si="19"/>
        <v>0.16563525098547288</v>
      </c>
      <c r="I47" s="17">
        <f t="shared" si="19"/>
        <v>5.6748316724622352E-3</v>
      </c>
      <c r="J47" s="17">
        <f t="shared" si="19"/>
        <v>-0.38412329755915153</v>
      </c>
      <c r="K47" s="17" t="e">
        <f>K46/K43</f>
        <v>#DIV/0!</v>
      </c>
      <c r="L47" s="17" t="e">
        <f>L46/L43</f>
        <v>#DIV/0!</v>
      </c>
      <c r="M47" s="17" t="e">
        <f>M46/M43</f>
        <v>#DIV/0!</v>
      </c>
      <c r="N47" s="17">
        <f>N46/N43</f>
        <v>-4.4835632980526077E-2</v>
      </c>
    </row>
    <row r="48" spans="1:14" ht="12.75" customHeight="1" x14ac:dyDescent="0.2">
      <c r="A48" s="30" t="s">
        <v>49</v>
      </c>
    </row>
  </sheetData>
  <mergeCells count="1">
    <mergeCell ref="B2:N2"/>
  </mergeCells>
  <phoneticPr fontId="0" type="noConversion"/>
  <printOptions horizontalCentered="1" verticalCentered="1"/>
  <pageMargins left="0.19685039370078741" right="0.19685039370078741" top="0.35433070866141736" bottom="0.11811023622047245" header="0.19685039370078741" footer="0.51181102362204722"/>
  <pageSetup paperSize="9" scale="65" orientation="landscape" horizontalDpi="4294967292" r:id="rId1"/>
  <headerFooter alignWithMargins="0">
    <oddHeader xml:space="preserve">&amp;R&amp;D     &amp;T
IT Directorate     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C9786C2AD0E24D94A2F1A22101CDC9" ma:contentTypeVersion="1" ma:contentTypeDescription="Create a new document." ma:contentTypeScope="" ma:versionID="c6ce99c79708b98100a2e5216509e550">
  <xsd:schema xmlns:xsd="http://www.w3.org/2001/XMLSchema" xmlns:xs="http://www.w3.org/2001/XMLSchema" xmlns:p="http://schemas.microsoft.com/office/2006/metadata/properties" xmlns:ns2="b868f263-c966-4923-81b6-baf2814faacf" targetNamespace="http://schemas.microsoft.com/office/2006/metadata/properties" ma:root="true" ma:fieldsID="dc32f145fbd32cfbf0f76c3846c207fc" ns2:_="">
    <xsd:import namespace="b868f263-c966-4923-81b6-baf2814faac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8f263-c966-4923-81b6-baf2814faa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457F3-FB56-4A64-8671-40F7C6C70BC1}"/>
</file>

<file path=customXml/itemProps2.xml><?xml version="1.0" encoding="utf-8"?>
<ds:datastoreItem xmlns:ds="http://schemas.openxmlformats.org/officeDocument/2006/customXml" ds:itemID="{5B710332-CE8A-4A1C-8574-410309863DE0}"/>
</file>

<file path=customXml/itemProps3.xml><?xml version="1.0" encoding="utf-8"?>
<ds:datastoreItem xmlns:ds="http://schemas.openxmlformats.org/officeDocument/2006/customXml" ds:itemID="{68743AF0-074D-4237-9877-D0EA8BA3BB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totals </vt:lpstr>
      <vt:lpstr>'totals '!Print_Titles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hudaz</dc:creator>
  <cp:lastModifiedBy>Huda Zarif Sinno</cp:lastModifiedBy>
  <cp:lastPrinted>2008-04-07T10:50:23Z</cp:lastPrinted>
  <dcterms:created xsi:type="dcterms:W3CDTF">2003-04-14T10:54:49Z</dcterms:created>
  <dcterms:modified xsi:type="dcterms:W3CDTF">2018-11-29T07:10:03Z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0x01010017C9786C2AD0E24D94A2F1A22101CDC9</vt:lpwstr>
  </property>
</Properties>
</file>